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<sst xmlns="http://schemas.openxmlformats.org/spreadsheetml/2006/main" count="1071" uniqueCount="881">
  <si>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</si>
  <si>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</si>
  <si>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</si>
  <si>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</si>
  <si>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</si>
  <si>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</si>
  <si>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</si>
  <si>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</si>
  <si>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</si>
  <si>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</si>
  <si>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</si>
  <si>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</si>
  <si>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</si>
  <si>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</si>
  <si>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</si>
  <si>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</si>
  <si>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</si>
  <si>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</si>
  <si>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</si>
  <si>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</si>
  <si>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</si>
  <si>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</si>
  <si>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</si>
  <si>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</si>
  <si>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</si>
  <si>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</si>
  <si>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</si>
  <si>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</si>
  <si>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</si>
  <si>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</si>
  <si>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</si>
  <si>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</si>
  <si>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</si>
  <si>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</si>
  <si>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</si>
  <si>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</si>
  <si>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</si>
  <si>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</si>
  <si>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</si>
  <si>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</si>
  <si>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</si>
  <si>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</si>
  <si>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</si>
  <si>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</si>
  <si>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</si>
  <si>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</si>
  <si>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</si>
  <si>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</si>
  <si>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</si>
  <si>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</si>
  <si>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</si>
  <si>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</si>
  <si>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</si>
  <si>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</si>
  <si>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</si>
  <si>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</si>
  <si>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</si>
  <si>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</si>
  <si>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</si>
  <si>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</si>
  <si>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</si>
  <si>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</si>
  <si>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</si>
  <si>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</si>
  <si>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</si>
  <si>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</si>
  <si>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</si>
  <si>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</si>
  <si>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</si>
  <si>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</si>
  <si>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</si>
  <si>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</si>
  <si>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</si>
  <si>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</si>
  <si>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</si>
  <si>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</si>
  <si>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</si>
  <si>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</si>
  <si>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</si>
  <si>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</si>
  <si>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</si>
  <si>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</si>
  <si>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</si>
  <si>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</si>
  <si>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</si>
  <si>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</si>
  <si>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</si>
  <si>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</si>
  <si>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</si>
  <si>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</si>
  <si>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</si>
  <si>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</si>
  <si>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</si>
  <si>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</si>
  <si>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</si>
  <si>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</si>
  <si>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</si>
  <si>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</si>
  <si>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</si>
  <si>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</si>
  <si>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</si>
  <si>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</si>
  <si>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</si>
  <si>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</si>
  <si>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</si>
  <si>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</si>
  <si>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</si>
  <si>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</si>
  <si>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</si>
  <si>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</si>
  <si>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</si>
  <si>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</si>
  <si>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</si>
  <si>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</si>
  <si>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</si>
  <si>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</si>
  <si>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</si>
  <si>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</si>
  <si>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</si>
  <si>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</si>
  <si>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</si>
  <si>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</si>
  <si>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</si>
  <si>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</si>
  <si>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</si>
  <si>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</si>
  <si>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</si>
  <si>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</si>
  <si>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</si>
  <si>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</si>
  <si>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</si>
  <si>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</si>
  <si>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</si>
  <si>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</si>
  <si>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</si>
  <si>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</si>
  <si>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</si>
  <si>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</si>
  <si>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</si>
  <si>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</si>
  <si>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</si>
  <si>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</si>
  <si>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</si>
  <si>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</si>
  <si>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</si>
  <si>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</si>
  <si>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</si>
  <si>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</si>
  <si>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</si>
  <si>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</si>
  <si>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</si>
  <si>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</si>
  <si>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</si>
  <si>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</si>
  <si>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</si>
  <si>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</si>
  <si>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</si>
  <si>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</si>
  <si>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</si>
  <si>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</si>
  <si>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</si>
  <si>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</si>
  <si>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</si>
  <si>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</si>
  <si>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</si>
  <si>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</si>
  <si>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</si>
  <si>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</si>
  <si>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</si>
  <si>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</si>
  <si>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</si>
  <si>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</si>
  <si>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</si>
  <si>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</si>
  <si>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</si>
  <si>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</si>
  <si>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</si>
  <si>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</si>
  <si>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</si>
  <si>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</si>
  <si>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</si>
  <si>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</si>
  <si>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</si>
  <si>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</si>
  <si>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</si>
  <si>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</si>
  <si>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</si>
  <si>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</si>
  <si>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</si>
  <si>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</si>
  <si>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</si>
  <si>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</si>
  <si>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</si>
  <si>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</si>
  <si>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</si>
  <si>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</si>
  <si>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</si>
  <si>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</si>
  <si>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</si>
  <si>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</si>
  <si>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</si>
  <si>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</si>
  <si>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</si>
  <si>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</si>
  <si>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</si>
  <si>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</si>
  <si>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</si>
  <si>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</si>
  <si>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</si>
  <si>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</si>
  <si>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</si>
  <si>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</si>
  <si>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</si>
  <si>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</si>
  <si>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</si>
  <si>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</si>
  <si>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</si>
  <si>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</si>
  <si>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</si>
  <si>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</si>
  <si>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</si>
  <si>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</si>
  <si>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</si>
  <si>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</si>
  <si>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</si>
  <si>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</si>
  <si>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</si>
  <si>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</si>
  <si>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</si>
  <si>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</si>
  <si>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</si>
  <si>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</si>
  <si>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</si>
  <si>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</si>
  <si>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</si>
  <si>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</si>
  <si>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</si>
  <si>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</si>
  <si>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</si>
  <si>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</si>
  <si>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</si>
  <si>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</si>
  <si>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</si>
  <si>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</si>
  <si>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</si>
  <si>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</si>
  <si>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</si>
  <si>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</si>
  <si>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</si>
  <si>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</si>
  <si>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</si>
  <si>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</si>
  <si>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</si>
  <si>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</si>
  <si>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</si>
  <si>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</si>
  <si>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</si>
  <si>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</si>
  <si>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</si>
  <si>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</si>
  <si>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</si>
  <si>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</si>
  <si>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</si>
  <si>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</si>
  <si>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</si>
  <si>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</si>
  <si>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</si>
  <si>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</si>
  <si>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</si>
  <si>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</si>
  <si>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</si>
  <si>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</si>
  <si>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</si>
  <si>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</si>
  <si>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</si>
  <si>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</si>
  <si>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</si>
  <si>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</si>
  <si>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</si>
  <si>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</si>
  <si>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</si>
  <si>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</si>
  <si>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</si>
  <si>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</si>
  <si>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</si>
  <si>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</si>
  <si>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</si>
  <si>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</si>
  <si>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</si>
  <si>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</si>
  <si>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</si>
  <si>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</si>
  <si>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</si>
  <si>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</si>
  <si>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</si>
  <si>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</si>
  <si>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</si>
  <si>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</si>
  <si>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</si>
  <si>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</si>
  <si>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</si>
  <si>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</si>
  <si>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</si>
  <si>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</si>
  <si>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</si>
  <si>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</si>
  <si>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</si>
  <si>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</si>
  <si>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</si>
  <si>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</si>
  <si>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</si>
  <si>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</si>
  <si>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</si>
  <si>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</si>
  <si>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</si>
  <si>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</si>
  <si>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</si>
  <si>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</si>
  <si>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</si>
  <si>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</si>
  <si>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</si>
  <si>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</si>
  <si>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</si>
  <si>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</si>
  <si>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</si>
  <si>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</si>
  <si>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</si>
  <si>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</si>
  <si>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</si>
  <si>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</si>
  <si>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</si>
  <si>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</si>
  <si>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</si>
  <si>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</si>
  <si>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</si>
  <si>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</si>
  <si>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</si>
  <si>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</si>
  <si>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</si>
  <si>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</si>
  <si>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</si>
  <si>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</si>
  <si>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</si>
  <si>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</si>
  <si>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</si>
  <si>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</si>
  <si>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</si>
  <si>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</si>
  <si>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</si>
  <si>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</si>
  <si>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</si>
  <si>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</si>
  <si>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</si>
  <si>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</si>
  <si>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</si>
  <si>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</si>
  <si>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</si>
  <si>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</si>
  <si>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</si>
  <si>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</si>
  <si>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</si>
  <si>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</si>
  <si>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</si>
  <si>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</si>
  <si>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</si>
  <si>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</si>
  <si>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</si>
  <si>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</si>
  <si>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</si>
  <si>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</si>
  <si>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</si>
  <si>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</si>
  <si>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</si>
  <si>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</si>
  <si>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</si>
  <si>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</si>
  <si>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</si>
  <si>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</si>
  <si>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</si>
  <si>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</si>
  <si>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</si>
  <si>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</si>
  <si>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</si>
  <si>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</si>
  <si>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</si>
  <si>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</si>
  <si>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</si>
  <si>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</si>
  <si>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</si>
  <si>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</si>
  <si>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</si>
  <si>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</si>
  <si>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</si>
  <si>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</si>
  <si>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</si>
  <si>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</si>
  <si>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</si>
  <si>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</si>
  <si>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</si>
  <si>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</si>
  <si>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</si>
  <si>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</si>
  <si>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</si>
  <si>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</si>
  <si>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</si>
  <si>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</si>
  <si>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</si>
  <si>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</si>
  <si>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</si>
  <si>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</si>
  <si>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</si>
  <si>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</si>
  <si>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</si>
  <si>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</si>
  <si>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</si>
  <si>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</si>
  <si>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</si>
  <si>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</si>
  <si>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</si>
  <si>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</si>
  <si>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</si>
  <si>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</si>
  <si>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</si>
  <si>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</si>
  <si>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</si>
  <si>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</si>
  <si>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</si>
  <si>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</si>
  <si>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</si>
  <si>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</si>
  <si>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</si>
  <si>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</si>
  <si>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</si>
  <si>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</si>
  <si>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</si>
  <si>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</si>
  <si>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</si>
  <si>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</si>
  <si>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</si>
  <si>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</si>
  <si>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</si>
  <si>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</si>
  <si>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</si>
  <si>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</si>
  <si>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</si>
  <si>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</si>
  <si>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</si>
  <si>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</si>
  <si>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</si>
  <si>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</si>
  <si>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</si>
  <si>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</si>
  <si>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</si>
  <si>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</si>
  <si>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</si>
  <si>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</si>
  <si>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</si>
  <si>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</si>
  <si>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</si>
  <si>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</si>
  <si>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</si>
  <si>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</si>
  <si>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</si>
  <si>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</si>
  <si>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</si>
  <si>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</si>
  <si>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</si>
  <si>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</si>
  <si>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</si>
  <si>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</si>
  <si>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</si>
  <si>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</si>
  <si>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</si>
  <si>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</si>
  <si>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</si>
  <si>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</si>
  <si>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</si>
  <si>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</si>
  <si>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</si>
  <si>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</si>
  <si>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</si>
  <si>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</si>
  <si>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</si>
  <si>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</si>
  <si>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</si>
  <si>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</si>
  <si>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</si>
  <si>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</si>
  <si>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</si>
  <si>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</si>
  <si>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</si>
  <si>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</si>
  <si>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</si>
  <si>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</si>
  <si>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</si>
  <si>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</si>
  <si>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</si>
  <si>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</si>
  <si>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</si>
  <si>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</si>
  <si>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</si>
  <si>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</si>
  <si>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</si>
  <si>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</si>
  <si>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</si>
  <si>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</si>
  <si>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</si>
  <si>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</si>
  <si>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</si>
  <si>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</si>
  <si>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</si>
  <si>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</si>
  <si>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</si>
  <si>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</si>
  <si>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</si>
  <si>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</si>
  <si>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</si>
  <si>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</si>
  <si>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</si>
  <si>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</si>
  <si>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</si>
  <si>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</si>
  <si>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</si>
  <si>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</si>
  <si>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</si>
  <si>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</si>
  <si>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</si>
  <si>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</si>
  <si>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</si>
  <si>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</si>
  <si>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</si>
  <si>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</si>
  <si>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</si>
  <si>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</si>
  <si>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</si>
  <si>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</si>
  <si>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</si>
  <si>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</si>
  <si>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</si>
  <si>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</si>
  <si>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</si>
  <si>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</si>
  <si>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</si>
  <si>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</si>
  <si>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</si>
  <si>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</si>
  <si>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</si>
  <si>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</si>
  <si>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</si>
  <si>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</si>
  <si>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</si>
  <si>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</si>
  <si>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</si>
  <si>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</si>
  <si>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</si>
  <si>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</si>
  <si>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</si>
  <si>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</si>
  <si>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</si>
  <si>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</si>
  <si>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</si>
  <si>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</si>
  <si>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</si>
  <si>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</si>
  <si>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</si>
  <si>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</si>
  <si>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</si>
  <si>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</si>
  <si>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</si>
  <si>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</si>
  <si>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</si>
  <si>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</si>
  <si>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</si>
  <si>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</si>
  <si>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</si>
  <si>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</si>
  <si>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</si>
  <si>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</si>
  <si>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</si>
  <si>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</si>
  <si>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</si>
  <si>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</si>
  <si>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</si>
  <si>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</si>
  <si>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</si>
  <si>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</si>
  <si>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</si>
  <si>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</si>
  <si>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</si>
  <si>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</si>
  <si>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</si>
  <si>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</si>
  <si>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</si>
  <si>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</si>
  <si>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</si>
  <si>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</si>
  <si>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</si>
  <si>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</si>
  <si>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</si>
  <si>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</si>
  <si>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</si>
  <si>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</si>
  <si>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</si>
  <si>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</si>
  <si>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</si>
  <si>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</si>
  <si>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</si>
  <si>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</si>
  <si>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</si>
  <si>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</si>
  <si>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</si>
  <si>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</si>
  <si>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</si>
  <si>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</si>
  <si>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</si>
  <si>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</si>
  <si>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</si>
  <si>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</si>
  <si>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</si>
  <si>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</si>
  <si>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</si>
  <si>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</si>
  <si>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</si>
  <si>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</si>
  <si>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</si>
  <si>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</si>
  <si>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</si>
  <si>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</si>
  <si>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</si>
  <si>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</si>
  <si>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</si>
  <si>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</si>
  <si>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</si>
  <si>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</si>
  <si>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</si>
  <si>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</si>
  <si>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</si>
  <si>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</si>
  <si>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</si>
  <si>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</si>
  <si>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</si>
  <si>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</si>
  <si>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</si>
  <si>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</si>
  <si>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</si>
  <si>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</si>
  <si>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</si>
  <si>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</si>
  <si>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</si>
  <si>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</si>
  <si>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</si>
  <si>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</si>
  <si>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</si>
  <si>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</si>
  <si>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</si>
  <si>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</si>
  <si>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</si>
  <si>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</si>
  <si>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</si>
  <si>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</si>
  <si>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</si>
  <si>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</si>
  <si>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</si>
  <si>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</si>
  <si>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</si>
  <si>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</si>
  <si>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</si>
  <si>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</si>
  <si>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</si>
  <si>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</si>
  <si>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</si>
  <si>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</si>
  <si>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</si>
  <si>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</si>
  <si>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</si>
  <si>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</si>
  <si>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</si>
  <si>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</si>
  <si>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</si>
  <si>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</si>
  <si>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</si>
  <si>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</si>
  <si>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</si>
  <si>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</si>
  <si>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</si>
  <si>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</si>
  <si>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</si>
  <si>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</si>
  <si>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</si>
  <si>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</si>
  <si>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</si>
  <si>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</si>
  <si>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</si>
  <si>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</si>
  <si>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</si>
  <si>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</si>
  <si>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</si>
  <si>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</si>
  <si>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</si>
  <si>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</si>
  <si>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</si>
  <si>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</si>
  <si>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</si>
  <si>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</si>
  <si>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</si>
  <si>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</si>
  <si>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</si>
  <si>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</si>
  <si>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</si>
  <si>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</si>
  <si>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</si>
  <si>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</si>
  <si>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</si>
  <si>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</si>
  <si>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</si>
  <si>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</si>
  <si>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</si>
  <si>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</si>
  <si>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</si>
  <si>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</si>
  <si>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</si>
  <si>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</si>
  <si>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</si>
  <si>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</si>
  <si>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</si>
  <si>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</si>
  <si>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</si>
  <si>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</si>
  <si>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</si>
  <si>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</si>
  <si>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</si>
  <si>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</si>
  <si>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</si>
  <si>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</si>
  <si>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</si>
  <si>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</si>
  <si>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</si>
  <si>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</si>
  <si>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</si>
  <si>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</si>
  <si>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</si>
  <si>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</si>
  <si>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</si>
  <si>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</si>
  <si>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</si>
  <si>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</si>
  <si>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</si>
  <si>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</si>
  <si>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</si>
  <si>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</si>
  <si>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</si>
  <si>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</si>
  <si>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</si>
  <si>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</si>
  <si>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</si>
  <si>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</si>
  <si>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</si>
  <si>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</si>
  <si>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</si>
  <si>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</si>
  <si>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</si>
  <si>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</si>
  <si>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</si>
  <si>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</si>
  <si>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</si>
  <si>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</si>
  <si>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</si>
  <si>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</si>
  <si>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</si>
  <si>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</si>
  <si>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</si>
  <si>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</si>
  <si>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</si>
  <si>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</si>
  <si>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</si>
  <si>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</si>
  <si>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</si>
  <si>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</si>
  <si>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</si>
  <si>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</si>
  <si>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</si>
  <si>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</si>
  <si>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</si>
  <si>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</si>
  <si>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</si>
  <si>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</si>
  <si>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</si>
  <si>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</si>
  <si>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</si>
  <si>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</si>
  <si>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</si>
  <si>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</si>
  <si>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</si>
  <si>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</si>
  <si>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</si>
  <si>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</si>
  <si>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</si>
  <si>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</si>
  <si>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</si>
  <si>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</si>
  <si>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</si>
  <si>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</si>
  <si>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</si>
  <si>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</si>
  <si>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</si>
  <si>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</si>
  <si>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</si>
  <si>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</si>
  <si>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</si>
  <si>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</si>
  <si>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</si>
  <si>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</si>
  <si>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</si>
  <si>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</si>
  <si>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</si>
  <si>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</si>
  <si>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</si>
  <si>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</si>
  <si>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</si>
  <si>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</si>
  <si>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</si>
  <si>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</si>
  <si>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</si>
  <si>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</si>
  <si>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</si>
  <si>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</si>
  <si>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</si>
  <si>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</si>
  <si>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</si>
  <si>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</si>
  <si>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</si>
  <si>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</si>
  <si>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</si>
  <si>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</si>
  <si>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</si>
  <si>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</si>
  <si>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</si>
  <si>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</si>
  <si>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</si>
  <si>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</si>
  <si>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</si>
  <si>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</si>
  <si>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</si>
  <si>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</si>
  <si>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</si>
  <si>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</si>
  <si>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</si>
  <si>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</si>
  <si>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</si>
  <si>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</si>
  <si>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</si>
  <si>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</si>
  <si>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</si>
  <si>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</si>
  <si>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</si>
  <si>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</si>
  <si>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</si>
  <si>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</si>
  <si>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</si>
  <si>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</si>
  <si>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</si>
  <si>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</si>
  <si>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</si>
  <si>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</si>
  <si>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</si>
  <si>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</si>
  <si>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4,Витех строй ЕООД</t>
  </si>
  <si>
    <t>Ръководител:  Антон Божков</t>
  </si>
  <si>
    <t xml:space="preserve"> Антон Божков</t>
  </si>
  <si>
    <t>Ръководител: Антон Божков</t>
  </si>
  <si>
    <t>5.Би Ес Кей ООД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</si>
  <si>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</si>
  <si>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</si>
  <si>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</si>
  <si>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</si>
  <si>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01.01.2015- 30.09.2015</t>
  </si>
  <si>
    <t>15.10.2015г.</t>
  </si>
  <si>
    <t xml:space="preserve">Дата на съставяне: 15.10.2015г.                           </t>
  </si>
  <si>
    <t>Дата на съставяне: 15.10.2015г.</t>
  </si>
  <si>
    <t xml:space="preserve">Дата  на съставяне: 15.10.2015г.                                                                                                        </t>
  </si>
  <si>
    <t>Дата на съставяне:15.10.2015г.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</si>
</sst>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58">
      <selection activeCell="A78" sqref="A7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>
        <v>2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2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-60922</v>
      </c>
      <c r="H27" s="153">
        <f>SUM(H28:H30)</f>
        <v>-64705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-60922</v>
      </c>
      <c r="H29" s="315">
        <v>-64705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-1335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-62257</v>
      </c>
      <c r="H33" s="153">
        <f>H27+H31+H32</f>
        <v>-60922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3</v>
      </c>
      <c r="D34" s="154">
        <f>SUM(D35:D38)</f>
        <v>1095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3</v>
      </c>
      <c r="D35" s="150">
        <v>1095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6178</v>
      </c>
      <c r="H36" s="153">
        <f>H25+H17+H33</f>
        <v>7513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3</v>
      </c>
      <c r="D45" s="154">
        <f>D34+D39+D44</f>
        <v>1095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183</v>
      </c>
      <c r="D54" s="150">
        <v>183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186</v>
      </c>
      <c r="D55" s="154">
        <f>D19+D20+D21+D27+D32+D45+D51+D53+D54</f>
        <v>1280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10523</v>
      </c>
      <c r="H61" s="153">
        <f>SUM(H62:H68)</f>
        <v>10189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10428</v>
      </c>
      <c r="H63" s="151">
        <v>10083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15</v>
      </c>
      <c r="H65" s="151">
        <v>25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76</v>
      </c>
      <c r="H66" s="151">
        <v>72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5</v>
      </c>
    </row>
    <row r="68" spans="1:8" ht="15">
      <c r="A68" s="234" t="s">
        <v>210</v>
      </c>
      <c r="B68" s="240" t="s">
        <v>211</v>
      </c>
      <c r="C68" s="150">
        <v>2</v>
      </c>
      <c r="D68" s="150"/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10523</v>
      </c>
      <c r="H71" s="160">
        <f>H59+H60+H61+H69+H70</f>
        <v>10189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10523</v>
      </c>
      <c r="H79" s="161">
        <f>H71+H74+H75+H76</f>
        <v>10189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16361</v>
      </c>
      <c r="D83" s="150">
        <v>16388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16361</v>
      </c>
      <c r="D84" s="154">
        <f>D83+D82+D78</f>
        <v>16388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144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34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152</v>
      </c>
      <c r="D91" s="154">
        <f>SUM(D87:D90)</f>
        <v>34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16515</v>
      </c>
      <c r="D93" s="154">
        <f>D64+D75+D84+D91+D92</f>
        <v>16422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16701</v>
      </c>
      <c r="D94" s="163">
        <f>D93+D55</f>
        <v>17702</v>
      </c>
      <c r="E94" s="447" t="s">
        <v>269</v>
      </c>
      <c r="F94" s="288" t="s">
        <v>270</v>
      </c>
      <c r="G94" s="164">
        <f>G36+G39+G55+G79</f>
        <v>16701</v>
      </c>
      <c r="H94" s="164">
        <f>H36+H39+H55+H79</f>
        <v>17702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878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867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01.01.2015- 30.09.2015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>
        <v>2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68</v>
      </c>
      <c r="D10" s="45">
        <v>103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4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117</v>
      </c>
      <c r="D12" s="45">
        <v>198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18</v>
      </c>
      <c r="D13" s="45">
        <v>24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>
        <v>17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205</v>
      </c>
      <c r="D19" s="48">
        <f>SUM(D9:D15)+D16</f>
        <v>348</v>
      </c>
      <c r="E19" s="303" t="s">
        <v>315</v>
      </c>
      <c r="F19" s="549" t="s">
        <v>316</v>
      </c>
      <c r="G19" s="547">
        <v>409</v>
      </c>
      <c r="H19" s="547">
        <v>290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1</v>
      </c>
    </row>
    <row r="22" spans="1:8" ht="24">
      <c r="A22" s="303" t="s">
        <v>322</v>
      </c>
      <c r="B22" s="304" t="s">
        <v>323</v>
      </c>
      <c r="C22" s="45">
        <v>467</v>
      </c>
      <c r="D22" s="45">
        <v>503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1072</v>
      </c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409</v>
      </c>
      <c r="H24" s="545">
        <f>SUM(H19:H23)</f>
        <v>291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1539</v>
      </c>
      <c r="D26" s="48">
        <f>SUM(D22:D25)</f>
        <v>503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1744</v>
      </c>
      <c r="D28" s="49">
        <f>D26+D19</f>
        <v>851</v>
      </c>
      <c r="E28" s="126" t="s">
        <v>337</v>
      </c>
      <c r="F28" s="551" t="s">
        <v>338</v>
      </c>
      <c r="G28" s="545">
        <f>G13+G15+G24</f>
        <v>409</v>
      </c>
      <c r="H28" s="545">
        <f>H13+H15+H24</f>
        <v>291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1335</v>
      </c>
      <c r="H30" s="52">
        <f>IF((D28-H28)&gt;0,D28-H28,0)</f>
        <v>560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1744</v>
      </c>
      <c r="D33" s="48">
        <f>D28-D31+D32</f>
        <v>851</v>
      </c>
      <c r="E33" s="126" t="s">
        <v>351</v>
      </c>
      <c r="F33" s="551" t="s">
        <v>352</v>
      </c>
      <c r="G33" s="52">
        <f>G32-G31+G28</f>
        <v>409</v>
      </c>
      <c r="H33" s="52">
        <f>H32-H31+H28</f>
        <v>291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1335</v>
      </c>
      <c r="H34" s="545">
        <f>IF((D33-H33)&gt;0,D33-H33,0)</f>
        <v>560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1335</v>
      </c>
      <c r="H39" s="556">
        <f>IF(H34&gt;0,IF(D35+H34&lt;0,0,D35+H34),IF(D34-D35&lt;0,D35-D34,0))</f>
        <v>560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1335</v>
      </c>
      <c r="H41" s="51">
        <f>IF(D39=0,IF(H39-H40&gt;0,H39-H40+D40,0),IF(D39-D40&lt;0,D40-D39+H40,0))</f>
        <v>560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1744</v>
      </c>
      <c r="D42" s="52">
        <f>D33+D35+D39</f>
        <v>851</v>
      </c>
      <c r="E42" s="127" t="s">
        <v>378</v>
      </c>
      <c r="F42" s="128" t="s">
        <v>379</v>
      </c>
      <c r="G42" s="52">
        <f>G39+G33</f>
        <v>1744</v>
      </c>
      <c r="H42" s="52">
        <f>H39+H33</f>
        <v>851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868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52" sqref="C52:D52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01.01.2015- 30.09.2015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-33</v>
      </c>
      <c r="D11" s="53">
        <v>-87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-65</v>
      </c>
      <c r="D13" s="53">
        <v>-224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-11</v>
      </c>
      <c r="D14" s="53">
        <v>-18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-35</v>
      </c>
      <c r="D19" s="53">
        <v>-21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-144</v>
      </c>
      <c r="D20" s="54">
        <f>SUM(D10:D19)</f>
        <v>-350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176</v>
      </c>
      <c r="D23" s="53">
        <v>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-10</v>
      </c>
      <c r="D24" s="53">
        <v>868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194</v>
      </c>
      <c r="D25" s="53">
        <v>-552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21</v>
      </c>
      <c r="D26" s="53">
        <v>4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381</v>
      </c>
      <c r="D32" s="54">
        <f>SUM(D22:D31)</f>
        <v>321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55</v>
      </c>
      <c r="D36" s="53">
        <v>392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-176</v>
      </c>
      <c r="D37" s="53">
        <v>-406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2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-119</v>
      </c>
      <c r="D42" s="54">
        <f>SUM(D34:D41)</f>
        <v>-17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118</v>
      </c>
      <c r="D43" s="54">
        <f>D42+D32+D20</f>
        <v>-46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34</v>
      </c>
      <c r="D44" s="131">
        <v>88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152</v>
      </c>
      <c r="D45" s="54">
        <f>D44+D43</f>
        <v>42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867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H39" sqref="H3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01.01.2015- 30.09.2015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-64705</v>
      </c>
      <c r="K11" s="59"/>
      <c r="L11" s="343">
        <f>SUM(C11:K11)</f>
        <v>7513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-60922</v>
      </c>
      <c r="K15" s="60">
        <f t="shared" si="2"/>
        <v>0</v>
      </c>
      <c r="L15" s="343">
        <f t="shared" si="1"/>
        <v>7513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-1335</v>
      </c>
      <c r="K16" s="59"/>
      <c r="L16" s="343">
        <f t="shared" si="1"/>
        <v>-1335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-62257</v>
      </c>
      <c r="K29" s="58">
        <f t="shared" si="6"/>
        <v>0</v>
      </c>
      <c r="L29" s="343">
        <f t="shared" si="1"/>
        <v>6178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-62257</v>
      </c>
      <c r="K32" s="58">
        <f t="shared" si="7"/>
        <v>0</v>
      </c>
      <c r="L32" s="343">
        <f t="shared" si="1"/>
        <v>6178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879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868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J33" sqref="J3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01.01.2015- 30.09.2015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29</v>
      </c>
      <c r="L14" s="64">
        <v>2</v>
      </c>
      <c r="M14" s="64"/>
      <c r="N14" s="73">
        <f t="shared" si="4"/>
        <v>31</v>
      </c>
      <c r="O14" s="64"/>
      <c r="P14" s="64"/>
      <c r="Q14" s="73">
        <f t="shared" si="0"/>
        <v>31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30</v>
      </c>
      <c r="L17" s="74">
        <f>SUM(L9:L16)</f>
        <v>2</v>
      </c>
      <c r="M17" s="74">
        <f>SUM(M9:M16)</f>
        <v>0</v>
      </c>
      <c r="N17" s="73">
        <f t="shared" si="4"/>
        <v>32</v>
      </c>
      <c r="O17" s="74">
        <f>SUM(O9:O16)</f>
        <v>0</v>
      </c>
      <c r="P17" s="74">
        <f>SUM(P9:P16)</f>
        <v>0</v>
      </c>
      <c r="Q17" s="73">
        <f t="shared" si="5"/>
        <v>32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38674</v>
      </c>
      <c r="E27" s="191">
        <f aca="true" t="shared" si="8" ref="E27:P27">SUM(E28:E31)</f>
        <v>0</v>
      </c>
      <c r="F27" s="191">
        <f t="shared" si="8"/>
        <v>1092</v>
      </c>
      <c r="G27" s="70">
        <f t="shared" si="2"/>
        <v>37582</v>
      </c>
      <c r="H27" s="69">
        <f t="shared" si="8"/>
        <v>0</v>
      </c>
      <c r="I27" s="69">
        <f t="shared" si="8"/>
        <v>37579</v>
      </c>
      <c r="J27" s="70">
        <f t="shared" si="3"/>
        <v>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38674</v>
      </c>
      <c r="E28" s="188"/>
      <c r="F28" s="188">
        <v>1092</v>
      </c>
      <c r="G28" s="73">
        <f t="shared" si="2"/>
        <v>37582</v>
      </c>
      <c r="H28" s="64"/>
      <c r="I28" s="64">
        <v>37579</v>
      </c>
      <c r="J28" s="73">
        <f t="shared" si="3"/>
        <v>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38674</v>
      </c>
      <c r="E38" s="193">
        <f aca="true" t="shared" si="12" ref="E38:P38">E27+E32+E37</f>
        <v>0</v>
      </c>
      <c r="F38" s="193">
        <f t="shared" si="12"/>
        <v>1092</v>
      </c>
      <c r="G38" s="73">
        <f t="shared" si="2"/>
        <v>37582</v>
      </c>
      <c r="H38" s="74">
        <f t="shared" si="12"/>
        <v>0</v>
      </c>
      <c r="I38" s="74">
        <f t="shared" si="12"/>
        <v>37579</v>
      </c>
      <c r="J38" s="73">
        <f t="shared" si="3"/>
        <v>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38708</v>
      </c>
      <c r="E40" s="436">
        <f>E17+E18+E19+E25+E38+E39</f>
        <v>0</v>
      </c>
      <c r="F40" s="436">
        <f aca="true" t="shared" si="13" ref="F40:R40">F17+F18+F19+F25+F38+F39</f>
        <v>1092</v>
      </c>
      <c r="G40" s="436">
        <f t="shared" si="13"/>
        <v>37616</v>
      </c>
      <c r="H40" s="436">
        <f t="shared" si="13"/>
        <v>0</v>
      </c>
      <c r="I40" s="436">
        <f t="shared" si="13"/>
        <v>37579</v>
      </c>
      <c r="J40" s="436">
        <f t="shared" si="13"/>
        <v>37</v>
      </c>
      <c r="K40" s="436">
        <f t="shared" si="13"/>
        <v>32</v>
      </c>
      <c r="L40" s="436">
        <f t="shared" si="13"/>
        <v>2</v>
      </c>
      <c r="M40" s="436">
        <f t="shared" si="13"/>
        <v>0</v>
      </c>
      <c r="N40" s="436">
        <f t="shared" si="13"/>
        <v>34</v>
      </c>
      <c r="O40" s="436">
        <f t="shared" si="13"/>
        <v>0</v>
      </c>
      <c r="P40" s="436">
        <f t="shared" si="13"/>
        <v>0</v>
      </c>
      <c r="Q40" s="436">
        <f t="shared" si="13"/>
        <v>34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880</v>
      </c>
      <c r="C44" s="353"/>
      <c r="D44" s="354"/>
      <c r="E44" s="354"/>
      <c r="F44" s="354"/>
      <c r="G44" s="350"/>
      <c r="H44" s="604" t="s">
        <v>859</v>
      </c>
      <c r="I44" s="605"/>
      <c r="J44" s="605"/>
      <c r="K44" s="605"/>
      <c r="L44" s="604"/>
      <c r="M44" s="605"/>
      <c r="N44" s="605"/>
      <c r="O44" s="604" t="s">
        <v>869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">
      <selection activeCell="E21" sqref="E21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01.01.2015- 30.09.2015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183</v>
      </c>
      <c r="D21" s="107"/>
      <c r="E21" s="119">
        <f t="shared" si="0"/>
        <v>183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16361</v>
      </c>
      <c r="D24" s="118">
        <f>SUM(D25:D27)</f>
        <v>16361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16361</v>
      </c>
      <c r="D25" s="107">
        <v>16361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16363</v>
      </c>
      <c r="D43" s="103">
        <f>D24+D28+D29+D31+D30+D32+D33+D38</f>
        <v>16363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16546</v>
      </c>
      <c r="D44" s="102">
        <f>D43+D21+D19+D9</f>
        <v>16363</v>
      </c>
      <c r="E44" s="117">
        <f>E43+E21+E19+E9</f>
        <v>183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10523</v>
      </c>
      <c r="D85" s="103">
        <f>SUM(D86:D90)+D94</f>
        <v>10523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10428</v>
      </c>
      <c r="D86" s="107">
        <v>10428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15</v>
      </c>
      <c r="D87" s="107">
        <v>15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76</v>
      </c>
      <c r="D89" s="107">
        <v>76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10523</v>
      </c>
      <c r="D96" s="103">
        <f>D85+D80+D75+D71+D95</f>
        <v>10523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10523</v>
      </c>
      <c r="D97" s="103">
        <f>D96+D68+D66</f>
        <v>10523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878</v>
      </c>
      <c r="B109" s="615"/>
      <c r="C109" s="604" t="s">
        <v>859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874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01.01.2015- 30.09.2015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880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868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D158" sqref="D158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01.01.2015- 30.09.2015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866</v>
      </c>
      <c r="C15" s="506">
        <v>1</v>
      </c>
      <c r="D15" s="574">
        <v>1</v>
      </c>
      <c r="F15" s="506">
        <f>C15-E15</f>
        <v>1</v>
      </c>
    </row>
    <row r="16" spans="1:6" ht="12.75">
      <c r="A16" s="35" t="s">
        <v>870</v>
      </c>
      <c r="B16" s="36"/>
      <c r="C16" s="439">
        <v>1</v>
      </c>
      <c r="D16" s="439">
        <v>0.51</v>
      </c>
      <c r="E16" s="439"/>
      <c r="F16" s="441">
        <f>C16-E16</f>
        <v>1</v>
      </c>
    </row>
    <row r="17" spans="1:6" ht="12.75">
      <c r="A17" s="35" t="s">
        <v>871</v>
      </c>
      <c r="B17" s="36" t="s">
        <v>872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873</v>
      </c>
      <c r="B18" s="36" t="s">
        <v>872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37582</v>
      </c>
      <c r="D26" s="427"/>
      <c r="E26" s="427">
        <f>SUM(E12:E25)</f>
        <v>0</v>
      </c>
      <c r="F26" s="440">
        <f>SUM(F12:F25)</f>
        <v>37582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37582</v>
      </c>
      <c r="D78" s="427"/>
      <c r="E78" s="427">
        <f>E77+E60+E43+E26</f>
        <v>0</v>
      </c>
      <c r="F78" s="440">
        <f>F77+F60+F43+F26</f>
        <v>37582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880</v>
      </c>
      <c r="B150" s="451"/>
      <c r="C150" s="604" t="s">
        <v>859</v>
      </c>
      <c r="D150" s="605"/>
      <c r="E150" s="605"/>
      <c r="F150" s="605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867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2015-10-19T13:12:24Z</cp:lastPrinted>
  <dcterms:created xsi:type="dcterms:W3CDTF">2000-06-29T12:02:40Z</dcterms:created>
  <dcterms:modified xsi:type="dcterms:W3CDTF">2015-10-19T14:23:00Z</dcterms:modified>
  <cp:category/>
  <cp:version/>
  <cp:contentType/>
  <cp:contentStatus/>
</cp:coreProperties>
</file>